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a.sharepoint.com/sites/PODPolicyCommunications/Shared Documents/General/Communications/Pay and non pay matters/2024 - Voluntary Living Wage Increase/"/>
    </mc:Choice>
  </mc:AlternateContent>
  <xr:revisionPtr revIDLastSave="0" documentId="8_{1B293F52-F98C-4938-B47B-3CF539F5B8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Sheet1!$A$1:$V$56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42" i="1"/>
  <c r="F43" i="1"/>
  <c r="F44" i="1"/>
  <c r="F45" i="1"/>
  <c r="E45" i="1"/>
  <c r="E46" i="1"/>
  <c r="E47" i="1"/>
  <c r="K4" i="1"/>
  <c r="K5" i="1"/>
  <c r="K6" i="1"/>
  <c r="K7" i="1"/>
  <c r="K8" i="1"/>
  <c r="K9" i="1"/>
  <c r="K10" i="1"/>
  <c r="K11" i="1"/>
  <c r="J9" i="1"/>
  <c r="J10" i="1"/>
  <c r="J11" i="1"/>
  <c r="J12" i="1"/>
  <c r="J13" i="1"/>
  <c r="J14" i="1"/>
  <c r="J15" i="1"/>
  <c r="J16" i="1"/>
  <c r="J17" i="1"/>
  <c r="I17" i="1"/>
  <c r="I18" i="1"/>
  <c r="I19" i="1"/>
  <c r="I20" i="1"/>
  <c r="I21" i="1"/>
  <c r="I22" i="1"/>
  <c r="I23" i="1"/>
  <c r="I24" i="1"/>
  <c r="H24" i="1"/>
  <c r="H25" i="1"/>
  <c r="H26" i="1"/>
  <c r="H27" i="1"/>
  <c r="H28" i="1"/>
  <c r="H29" i="1"/>
  <c r="H30" i="1"/>
  <c r="H31" i="1"/>
  <c r="G31" i="1"/>
  <c r="G32" i="1"/>
  <c r="G33" i="1"/>
  <c r="G34" i="1"/>
  <c r="G35" i="1"/>
  <c r="G36" i="1"/>
  <c r="G37" i="1"/>
  <c r="G38" i="1"/>
  <c r="G39" i="1"/>
  <c r="G40" i="1"/>
  <c r="F38" i="1"/>
  <c r="F39" i="1"/>
  <c r="E43" i="1"/>
  <c r="E44" i="1"/>
  <c r="D47" i="1"/>
  <c r="T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5" i="1"/>
  <c r="T6" i="1"/>
  <c r="T7" i="1"/>
  <c r="T8" i="1"/>
  <c r="T9" i="1"/>
  <c r="T10" i="1"/>
  <c r="T11" i="1"/>
  <c r="T12" i="1"/>
  <c r="T13" i="1"/>
  <c r="T14" i="1"/>
  <c r="A54" i="1"/>
  <c r="L47" i="1" l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Q35" i="1" l="1"/>
  <c r="N35" i="1"/>
  <c r="Q41" i="1"/>
  <c r="N41" i="1"/>
  <c r="Q47" i="1"/>
  <c r="N47" i="1"/>
  <c r="Q36" i="1"/>
  <c r="N36" i="1"/>
  <c r="Q42" i="1"/>
  <c r="N42" i="1"/>
  <c r="Q31" i="1"/>
  <c r="N31" i="1"/>
  <c r="N37" i="1"/>
  <c r="Q37" i="1"/>
  <c r="Q43" i="1"/>
  <c r="N43" i="1"/>
  <c r="Q32" i="1"/>
  <c r="N32" i="1"/>
  <c r="N38" i="1"/>
  <c r="Q38" i="1"/>
  <c r="Q44" i="1"/>
  <c r="N44" i="1"/>
  <c r="Q33" i="1"/>
  <c r="N33" i="1"/>
  <c r="Q39" i="1"/>
  <c r="N39" i="1"/>
  <c r="Q45" i="1"/>
  <c r="N45" i="1"/>
  <c r="Q34" i="1"/>
  <c r="N34" i="1"/>
  <c r="Q40" i="1"/>
  <c r="N40" i="1"/>
  <c r="Q46" i="1"/>
  <c r="N4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R33" i="1" l="1"/>
  <c r="S33" i="1" s="1"/>
  <c r="O45" i="1"/>
  <c r="P45" i="1" s="1"/>
  <c r="U6" i="1"/>
  <c r="V6" i="1" s="1"/>
  <c r="U9" i="1"/>
  <c r="V9" i="1" s="1"/>
  <c r="U10" i="1"/>
  <c r="V10" i="1" s="1"/>
  <c r="U14" i="1"/>
  <c r="V14" i="1" s="1"/>
  <c r="U16" i="1"/>
  <c r="V16" i="1" s="1"/>
  <c r="U18" i="1"/>
  <c r="V18" i="1" s="1"/>
  <c r="U22" i="1"/>
  <c r="V22" i="1" s="1"/>
  <c r="U24" i="1"/>
  <c r="V24" i="1" s="1"/>
  <c r="U28" i="1"/>
  <c r="V28" i="1" s="1"/>
  <c r="U30" i="1"/>
  <c r="V30" i="1" s="1"/>
  <c r="U31" i="1"/>
  <c r="V31" i="1" s="1"/>
  <c r="U4" i="1"/>
  <c r="V4" i="1" s="1"/>
  <c r="R31" i="1"/>
  <c r="S31" i="1" s="1"/>
  <c r="R45" i="1"/>
  <c r="S45" i="1" s="1"/>
  <c r="O31" i="1"/>
  <c r="P31" i="1" s="1"/>
  <c r="O33" i="1"/>
  <c r="P33" i="1" s="1"/>
  <c r="O35" i="1" l="1"/>
  <c r="P35" i="1" s="1"/>
  <c r="U7" i="1"/>
  <c r="V7" i="1" s="1"/>
  <c r="U23" i="1"/>
  <c r="V23" i="1" s="1"/>
  <c r="U27" i="1"/>
  <c r="V27" i="1" s="1"/>
  <c r="R43" i="1"/>
  <c r="S43" i="1" s="1"/>
  <c r="R32" i="1"/>
  <c r="S32" i="1" s="1"/>
  <c r="O42" i="1"/>
  <c r="P42" i="1" s="1"/>
  <c r="R42" i="1"/>
  <c r="S42" i="1" s="1"/>
  <c r="O46" i="1"/>
  <c r="P46" i="1" s="1"/>
  <c r="O32" i="1"/>
  <c r="P32" i="1" s="1"/>
  <c r="R38" i="1"/>
  <c r="S38" i="1" s="1"/>
  <c r="U21" i="1"/>
  <c r="V21" i="1" s="1"/>
  <c r="U13" i="1"/>
  <c r="V13" i="1" s="1"/>
  <c r="O39" i="1"/>
  <c r="P39" i="1" s="1"/>
  <c r="O43" i="1"/>
  <c r="P43" i="1" s="1"/>
  <c r="R44" i="1"/>
  <c r="S44" i="1" s="1"/>
  <c r="R40" i="1"/>
  <c r="S40" i="1" s="1"/>
  <c r="R36" i="1"/>
  <c r="S36" i="1" s="1"/>
  <c r="O44" i="1"/>
  <c r="P44" i="1" s="1"/>
  <c r="U19" i="1"/>
  <c r="V19" i="1" s="1"/>
  <c r="U15" i="1"/>
  <c r="V15" i="1" s="1"/>
  <c r="U20" i="1"/>
  <c r="V20" i="1" s="1"/>
  <c r="U5" i="1"/>
  <c r="V5" i="1" s="1"/>
  <c r="U8" i="1"/>
  <c r="V8" i="1" s="1"/>
  <c r="U11" i="1"/>
  <c r="V11" i="1" s="1"/>
  <c r="U12" i="1"/>
  <c r="V12" i="1" s="1"/>
  <c r="U17" i="1"/>
  <c r="V17" i="1" s="1"/>
  <c r="U25" i="1"/>
  <c r="V25" i="1" s="1"/>
  <c r="U26" i="1"/>
  <c r="V26" i="1" s="1"/>
  <c r="U29" i="1"/>
  <c r="V29" i="1" s="1"/>
  <c r="R34" i="1"/>
  <c r="S34" i="1" s="1"/>
  <c r="O34" i="1"/>
  <c r="P34" i="1" s="1"/>
  <c r="R35" i="1"/>
  <c r="S35" i="1" s="1"/>
  <c r="O36" i="1"/>
  <c r="P36" i="1" s="1"/>
  <c r="R37" i="1"/>
  <c r="S37" i="1" s="1"/>
  <c r="O37" i="1"/>
  <c r="P37" i="1" s="1"/>
  <c r="O38" i="1"/>
  <c r="P38" i="1" s="1"/>
  <c r="R39" i="1"/>
  <c r="S39" i="1" s="1"/>
  <c r="O40" i="1"/>
  <c r="P40" i="1" s="1"/>
  <c r="R41" i="1"/>
  <c r="S41" i="1" s="1"/>
  <c r="O41" i="1"/>
  <c r="P41" i="1" s="1"/>
  <c r="R46" i="1"/>
  <c r="S46" i="1" s="1"/>
  <c r="R47" i="1"/>
  <c r="S47" i="1" s="1"/>
  <c r="O47" i="1"/>
  <c r="P47" i="1" s="1"/>
</calcChain>
</file>

<file path=xl/sharedStrings.xml><?xml version="1.0" encoding="utf-8"?>
<sst xmlns="http://schemas.openxmlformats.org/spreadsheetml/2006/main" count="43" uniqueCount="26">
  <si>
    <t>Nat Ins (ERS) April 2022</t>
  </si>
  <si>
    <t>Apprenticeship Levy</t>
  </si>
  <si>
    <t xml:space="preserve">Super.
@ 10% for NEST </t>
  </si>
  <si>
    <t>Total Empl'rs Costs NEST</t>
  </si>
  <si>
    <t>Gross NEST</t>
  </si>
  <si>
    <t xml:space="preserve">        22.5% for UGPS</t>
  </si>
  <si>
    <t>Total  Empl'rs Costs UGPS</t>
  </si>
  <si>
    <t>GROSS UGPS</t>
  </si>
  <si>
    <t>Total Empl'rs costs USS</t>
  </si>
  <si>
    <t>Gross USS</t>
  </si>
  <si>
    <t>National Pay Spine</t>
  </si>
  <si>
    <t>Spine Pt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</si>
  <si>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</si>
  <si>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</si>
  <si>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</si>
  <si>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</si>
  <si>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</si>
  <si>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</si>
  <si>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</si>
  <si>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</si>
  <si>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</si>
  <si>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Not in use</t>
  </si>
  <si>
    <t>The University of Glasgow is a Living Wage Employer, any increases in the living wage will be reflected in our salary scales</t>
  </si>
  <si>
    <t>NOTE: Spinal points shaded in blue are contribution points &amp; only accessible through Recognition &amp; Reward.</t>
  </si>
  <si>
    <t>Super.
@ 14.5% for USS from January 2024</t>
  </si>
  <si>
    <t>Single Pay Spine for Academic and HE Support Staff August 2024 (updated October 2024 with living wage increase)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</si>
</sst>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wrapText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4" fillId="6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left"/>
    </xf>
    <xf numFmtId="164" fontId="4" fillId="9" borderId="1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3" fontId="4" fillId="9" borderId="2" xfId="0" applyNumberFormat="1" applyFont="1" applyFill="1" applyBorder="1" applyAlignment="1">
      <alignment horizontal="center"/>
    </xf>
    <xf numFmtId="164" fontId="4" fillId="9" borderId="0" xfId="0" applyNumberFormat="1" applyFont="1" applyFill="1" applyAlignment="1" applyProtection="1">
      <alignment vertical="center"/>
      <protection hidden="1"/>
    </xf>
    <xf numFmtId="164" fontId="4" fillId="9" borderId="1" xfId="0" applyNumberFormat="1" applyFont="1" applyFill="1" applyBorder="1" applyAlignment="1" applyProtection="1">
      <alignment horizontal="center"/>
      <protection hidden="1"/>
    </xf>
    <xf numFmtId="164" fontId="5" fillId="9" borderId="1" xfId="0" applyNumberFormat="1" applyFont="1" applyFill="1" applyBorder="1" applyAlignment="1" applyProtection="1">
      <alignment horizontal="center"/>
      <protection hidden="1"/>
    </xf>
    <xf numFmtId="164" fontId="3" fillId="9" borderId="1" xfId="0" applyNumberFormat="1" applyFont="1" applyFill="1" applyBorder="1" applyAlignment="1" applyProtection="1">
      <alignment horizontal="center"/>
      <protection hidden="1"/>
    </xf>
    <xf numFmtId="164" fontId="4" fillId="9" borderId="2" xfId="0" applyNumberFormat="1" applyFont="1" applyFill="1" applyBorder="1" applyAlignment="1" applyProtection="1">
      <alignment horizontal="center"/>
      <protection hidden="1"/>
    </xf>
    <xf numFmtId="164" fontId="5" fillId="9" borderId="2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3" fontId="4" fillId="0" borderId="5" xfId="0" applyNumberFormat="1" applyFont="1" applyBorder="1" applyAlignment="1">
      <alignment horizontal="center"/>
    </xf>
    <xf numFmtId="164" fontId="4" fillId="9" borderId="3" xfId="0" applyNumberFormat="1" applyFont="1" applyFill="1" applyBorder="1" applyAlignment="1">
      <alignment horizontal="center"/>
    </xf>
    <xf numFmtId="164" fontId="6" fillId="8" borderId="4" xfId="1" applyNumberFormat="1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tabSelected="1" showWhiteSpace="0" view="pageLayout" zoomScale="90" zoomScaleNormal="100" zoomScalePageLayoutView="90" workbookViewId="0">
      <selection activeCell="K56" sqref="K56"/>
    </sheetView>
  </sheetViews>
  <sheetFormatPr defaultColWidth="9.08984375" defaultRowHeight="11.5" x14ac:dyDescent="0.25"/>
  <cols>
    <col min="1" max="1" width="8.08984375" style="2" customWidth="1"/>
    <col min="2" max="4" width="9.08984375" style="2"/>
    <col min="5" max="5" width="9.08984375" style="2" customWidth="1"/>
    <col min="6" max="12" width="9.08984375" style="2"/>
    <col min="13" max="13" width="10.90625" style="2" customWidth="1"/>
    <col min="14" max="16384" width="9.08984375" style="2"/>
  </cols>
  <sheetData>
    <row r="1" spans="1:22" customFormat="1" ht="14.5" x14ac:dyDescent="0.3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22" ht="47.25" customHeight="1" x14ac:dyDescent="0.35">
      <c r="A2" s="34" t="s">
        <v>23</v>
      </c>
      <c r="B2" s="35"/>
      <c r="C2" s="35"/>
      <c r="D2" s="35"/>
      <c r="E2" s="35"/>
      <c r="F2" s="35"/>
      <c r="L2" s="37" t="s">
        <v>0</v>
      </c>
      <c r="M2" s="6" t="s">
        <v>1</v>
      </c>
      <c r="N2" s="38" t="s">
        <v>2</v>
      </c>
      <c r="O2" s="38" t="s">
        <v>3</v>
      </c>
      <c r="P2" s="38" t="s">
        <v>4</v>
      </c>
      <c r="Q2" s="39" t="s">
        <v>5</v>
      </c>
      <c r="R2" s="40" t="s">
        <v>6</v>
      </c>
      <c r="S2" s="40" t="s">
        <v>7</v>
      </c>
      <c r="T2" s="36" t="s">
        <v>24</v>
      </c>
      <c r="U2" s="36" t="s">
        <v>8</v>
      </c>
      <c r="V2" s="36" t="s">
        <v>9</v>
      </c>
    </row>
    <row r="3" spans="1:22" ht="34.5" x14ac:dyDescent="0.25">
      <c r="A3" s="7" t="s">
        <v>10</v>
      </c>
      <c r="B3" s="3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37"/>
      <c r="M3" s="6"/>
      <c r="N3" s="38"/>
      <c r="O3" s="38"/>
      <c r="P3" s="38"/>
      <c r="Q3" s="39"/>
      <c r="R3" s="41"/>
      <c r="S3" s="41"/>
      <c r="T3" s="36"/>
      <c r="U3" s="36"/>
      <c r="V3" s="36"/>
    </row>
    <row r="4" spans="1:22" x14ac:dyDescent="0.25">
      <c r="A4" s="9">
        <v>71818</v>
      </c>
      <c r="B4" s="32">
        <v>52</v>
      </c>
      <c r="C4" s="1"/>
      <c r="D4" s="1"/>
      <c r="E4" s="1"/>
      <c r="F4" s="1"/>
      <c r="G4" s="1"/>
      <c r="H4" s="1"/>
      <c r="I4" s="1"/>
      <c r="J4" s="1"/>
      <c r="K4" s="5">
        <f t="shared" ref="K4:K11" si="0">A4</f>
        <v>71818</v>
      </c>
      <c r="L4" s="8">
        <f>SUM((A4-9100)*0.138)</f>
        <v>8655.0840000000007</v>
      </c>
      <c r="M4" s="8">
        <f>A4*0.5%</f>
        <v>359.09000000000003</v>
      </c>
      <c r="N4" s="9"/>
      <c r="O4" s="9"/>
      <c r="P4" s="9"/>
      <c r="Q4" s="10"/>
      <c r="R4" s="10"/>
      <c r="S4" s="10"/>
      <c r="T4" s="11">
        <f>A4*0.145</f>
        <v>10413.609999999999</v>
      </c>
      <c r="U4" s="11">
        <f>SUM(T4,L4, M4)</f>
        <v>19427.784</v>
      </c>
      <c r="V4" s="12">
        <f>A4+U4</f>
        <v>91245.784</v>
      </c>
    </row>
    <row r="5" spans="1:22" x14ac:dyDescent="0.25">
      <c r="A5" s="1">
        <v>69757</v>
      </c>
      <c r="B5" s="32">
        <v>51</v>
      </c>
      <c r="C5" s="1"/>
      <c r="D5" s="1"/>
      <c r="E5" s="1"/>
      <c r="F5" s="1"/>
      <c r="G5" s="1"/>
      <c r="H5" s="1"/>
      <c r="I5" s="1"/>
      <c r="J5" s="1"/>
      <c r="K5" s="5">
        <f t="shared" si="0"/>
        <v>69757</v>
      </c>
      <c r="L5" s="8">
        <f t="shared" ref="L5:L47" si="1">SUM((A5-9100)*0.138)</f>
        <v>8370.6660000000011</v>
      </c>
      <c r="M5" s="8">
        <f t="shared" ref="M5:M47" si="2">A5*0.5%</f>
        <v>348.78500000000003</v>
      </c>
      <c r="N5" s="9"/>
      <c r="O5" s="9"/>
      <c r="P5" s="9"/>
      <c r="Q5" s="10"/>
      <c r="R5" s="10"/>
      <c r="S5" s="10"/>
      <c r="T5" s="11">
        <f t="shared" ref="T5:T31" si="3">A5*0.145</f>
        <v>10114.764999999999</v>
      </c>
      <c r="U5" s="11">
        <f t="shared" ref="U5:U31" si="4">SUM(T5,L5, M5)</f>
        <v>18834.216</v>
      </c>
      <c r="V5" s="12">
        <f t="shared" ref="V5:V31" si="5">A5+U5</f>
        <v>88591.216</v>
      </c>
    </row>
    <row r="6" spans="1:22" x14ac:dyDescent="0.25">
      <c r="A6" s="1">
        <v>67757</v>
      </c>
      <c r="B6" s="32">
        <v>50</v>
      </c>
      <c r="C6" s="1"/>
      <c r="D6" s="1"/>
      <c r="E6" s="1"/>
      <c r="F6" s="1"/>
      <c r="G6" s="1"/>
      <c r="H6" s="1"/>
      <c r="I6" s="1"/>
      <c r="J6" s="1"/>
      <c r="K6" s="5">
        <f t="shared" si="0"/>
        <v>67757</v>
      </c>
      <c r="L6" s="8">
        <f t="shared" si="1"/>
        <v>8094.6660000000011</v>
      </c>
      <c r="M6" s="8">
        <f t="shared" si="2"/>
        <v>338.78500000000003</v>
      </c>
      <c r="N6" s="9"/>
      <c r="O6" s="9"/>
      <c r="P6" s="9"/>
      <c r="Q6" s="10"/>
      <c r="R6" s="10"/>
      <c r="S6" s="10"/>
      <c r="T6" s="11">
        <f t="shared" si="3"/>
        <v>9824.7649999999994</v>
      </c>
      <c r="U6" s="11">
        <f t="shared" si="4"/>
        <v>18258.216</v>
      </c>
      <c r="V6" s="12">
        <f t="shared" si="5"/>
        <v>86015.216</v>
      </c>
    </row>
    <row r="7" spans="1:22" x14ac:dyDescent="0.25">
      <c r="A7" s="1">
        <v>65814</v>
      </c>
      <c r="B7" s="32">
        <v>49</v>
      </c>
      <c r="C7" s="1"/>
      <c r="D7" s="1"/>
      <c r="E7" s="1"/>
      <c r="F7" s="1"/>
      <c r="G7" s="1"/>
      <c r="H7" s="1"/>
      <c r="I7" s="1"/>
      <c r="J7" s="1"/>
      <c r="K7" s="1">
        <f t="shared" si="0"/>
        <v>65814</v>
      </c>
      <c r="L7" s="8">
        <f t="shared" si="1"/>
        <v>7826.5320000000011</v>
      </c>
      <c r="M7" s="8">
        <f t="shared" si="2"/>
        <v>329.07</v>
      </c>
      <c r="N7" s="9"/>
      <c r="O7" s="9"/>
      <c r="P7" s="9"/>
      <c r="Q7" s="10"/>
      <c r="R7" s="10"/>
      <c r="S7" s="10"/>
      <c r="T7" s="11">
        <f t="shared" si="3"/>
        <v>9543.0299999999988</v>
      </c>
      <c r="U7" s="11">
        <f t="shared" si="4"/>
        <v>17698.631999999998</v>
      </c>
      <c r="V7" s="12">
        <f t="shared" si="5"/>
        <v>83512.631999999998</v>
      </c>
    </row>
    <row r="8" spans="1:22" x14ac:dyDescent="0.25">
      <c r="A8" s="1">
        <v>63929</v>
      </c>
      <c r="B8" s="32">
        <v>48</v>
      </c>
      <c r="C8" s="1"/>
      <c r="D8" s="1"/>
      <c r="E8" s="1"/>
      <c r="F8" s="1"/>
      <c r="G8" s="1"/>
      <c r="H8" s="1"/>
      <c r="I8" s="1"/>
      <c r="J8" s="1"/>
      <c r="K8" s="1">
        <f t="shared" si="0"/>
        <v>63929</v>
      </c>
      <c r="L8" s="8">
        <f t="shared" si="1"/>
        <v>7566.402000000001</v>
      </c>
      <c r="M8" s="8">
        <f t="shared" si="2"/>
        <v>319.64499999999998</v>
      </c>
      <c r="N8" s="9"/>
      <c r="O8" s="9"/>
      <c r="P8" s="9"/>
      <c r="Q8" s="10"/>
      <c r="R8" s="10"/>
      <c r="S8" s="10"/>
      <c r="T8" s="11">
        <f t="shared" si="3"/>
        <v>9269.7049999999999</v>
      </c>
      <c r="U8" s="11">
        <f t="shared" si="4"/>
        <v>17155.752</v>
      </c>
      <c r="V8" s="12">
        <f t="shared" si="5"/>
        <v>81084.752000000008</v>
      </c>
    </row>
    <row r="9" spans="1:22" x14ac:dyDescent="0.25">
      <c r="A9" s="1">
        <v>62098</v>
      </c>
      <c r="B9" s="32">
        <v>47</v>
      </c>
      <c r="C9" s="1"/>
      <c r="D9" s="1"/>
      <c r="E9" s="1"/>
      <c r="F9" s="1"/>
      <c r="G9" s="1"/>
      <c r="H9" s="1"/>
      <c r="I9" s="1"/>
      <c r="J9" s="5">
        <f t="shared" ref="J9:J17" si="6">A9</f>
        <v>62098</v>
      </c>
      <c r="K9" s="1">
        <f t="shared" si="0"/>
        <v>62098</v>
      </c>
      <c r="L9" s="8">
        <f t="shared" si="1"/>
        <v>7313.7240000000002</v>
      </c>
      <c r="M9" s="8">
        <f t="shared" si="2"/>
        <v>310.49</v>
      </c>
      <c r="N9" s="9"/>
      <c r="O9" s="9"/>
      <c r="P9" s="9"/>
      <c r="Q9" s="10"/>
      <c r="R9" s="10"/>
      <c r="S9" s="10"/>
      <c r="T9" s="11">
        <f t="shared" si="3"/>
        <v>9004.2099999999991</v>
      </c>
      <c r="U9" s="11">
        <f t="shared" si="4"/>
        <v>16628.423999999999</v>
      </c>
      <c r="V9" s="12">
        <f t="shared" si="5"/>
        <v>78726.423999999999</v>
      </c>
    </row>
    <row r="10" spans="1:22" x14ac:dyDescent="0.25">
      <c r="A10" s="1">
        <v>60321</v>
      </c>
      <c r="B10" s="32">
        <v>46</v>
      </c>
      <c r="C10" s="1"/>
      <c r="D10" s="1"/>
      <c r="E10" s="1"/>
      <c r="F10" s="1"/>
      <c r="G10" s="1"/>
      <c r="H10" s="1"/>
      <c r="I10" s="1"/>
      <c r="J10" s="5">
        <f t="shared" si="6"/>
        <v>60321</v>
      </c>
      <c r="K10" s="1">
        <f t="shared" si="0"/>
        <v>60321</v>
      </c>
      <c r="L10" s="8">
        <f t="shared" si="1"/>
        <v>7068.4980000000005</v>
      </c>
      <c r="M10" s="8">
        <f t="shared" si="2"/>
        <v>301.60500000000002</v>
      </c>
      <c r="N10" s="9"/>
      <c r="O10" s="9"/>
      <c r="P10" s="9"/>
      <c r="Q10" s="10"/>
      <c r="R10" s="10"/>
      <c r="S10" s="10"/>
      <c r="T10" s="11">
        <f t="shared" si="3"/>
        <v>8746.5450000000001</v>
      </c>
      <c r="U10" s="11">
        <f t="shared" si="4"/>
        <v>16116.648000000001</v>
      </c>
      <c r="V10" s="12">
        <f t="shared" si="5"/>
        <v>76437.648000000001</v>
      </c>
    </row>
    <row r="11" spans="1:22" x14ac:dyDescent="0.25">
      <c r="A11" s="1">
        <v>58596</v>
      </c>
      <c r="B11" s="32">
        <v>45</v>
      </c>
      <c r="C11" s="1"/>
      <c r="D11" s="1"/>
      <c r="E11" s="1"/>
      <c r="F11" s="1"/>
      <c r="G11" s="1"/>
      <c r="H11" s="1"/>
      <c r="I11" s="1"/>
      <c r="J11" s="5">
        <f t="shared" si="6"/>
        <v>58596</v>
      </c>
      <c r="K11" s="1">
        <f t="shared" si="0"/>
        <v>58596</v>
      </c>
      <c r="L11" s="8">
        <f t="shared" si="1"/>
        <v>6830.4480000000003</v>
      </c>
      <c r="M11" s="8">
        <f t="shared" si="2"/>
        <v>292.98</v>
      </c>
      <c r="N11" s="9"/>
      <c r="O11" s="9"/>
      <c r="P11" s="9"/>
      <c r="Q11" s="10"/>
      <c r="R11" s="10"/>
      <c r="S11" s="10"/>
      <c r="T11" s="11">
        <f t="shared" si="3"/>
        <v>8496.42</v>
      </c>
      <c r="U11" s="11">
        <f t="shared" si="4"/>
        <v>15619.848</v>
      </c>
      <c r="V11" s="12">
        <f t="shared" si="5"/>
        <v>74215.847999999998</v>
      </c>
    </row>
    <row r="12" spans="1:22" x14ac:dyDescent="0.25">
      <c r="A12" s="1">
        <v>56921</v>
      </c>
      <c r="B12" s="32">
        <v>44</v>
      </c>
      <c r="C12" s="1"/>
      <c r="D12" s="1"/>
      <c r="E12" s="1"/>
      <c r="F12" s="1"/>
      <c r="G12" s="1"/>
      <c r="H12" s="1"/>
      <c r="I12" s="1"/>
      <c r="J12" s="1">
        <f t="shared" si="6"/>
        <v>56921</v>
      </c>
      <c r="K12" s="1"/>
      <c r="L12" s="8">
        <f t="shared" si="1"/>
        <v>6599.2980000000007</v>
      </c>
      <c r="M12" s="8">
        <f t="shared" si="2"/>
        <v>284.60500000000002</v>
      </c>
      <c r="N12" s="9"/>
      <c r="O12" s="9"/>
      <c r="P12" s="9"/>
      <c r="Q12" s="10"/>
      <c r="R12" s="10"/>
      <c r="S12" s="10"/>
      <c r="T12" s="11">
        <f t="shared" si="3"/>
        <v>8253.5450000000001</v>
      </c>
      <c r="U12" s="11">
        <f t="shared" si="4"/>
        <v>15137.448</v>
      </c>
      <c r="V12" s="12">
        <f t="shared" si="5"/>
        <v>72058.448000000004</v>
      </c>
    </row>
    <row r="13" spans="1:22" x14ac:dyDescent="0.25">
      <c r="A13" s="1">
        <v>55295</v>
      </c>
      <c r="B13" s="32">
        <v>43</v>
      </c>
      <c r="C13" s="1"/>
      <c r="D13" s="1"/>
      <c r="E13" s="1"/>
      <c r="F13" s="1"/>
      <c r="G13" s="1"/>
      <c r="H13" s="1"/>
      <c r="I13" s="1"/>
      <c r="J13" s="1">
        <f t="shared" si="6"/>
        <v>55295</v>
      </c>
      <c r="K13" s="1"/>
      <c r="L13" s="8">
        <f t="shared" si="1"/>
        <v>6374.9100000000008</v>
      </c>
      <c r="M13" s="8">
        <f t="shared" si="2"/>
        <v>276.47500000000002</v>
      </c>
      <c r="N13" s="9"/>
      <c r="O13" s="9"/>
      <c r="P13" s="9"/>
      <c r="Q13" s="10"/>
      <c r="R13" s="10"/>
      <c r="S13" s="10"/>
      <c r="T13" s="11">
        <f t="shared" si="3"/>
        <v>8017.7749999999996</v>
      </c>
      <c r="U13" s="11">
        <f t="shared" si="4"/>
        <v>14669.160000000002</v>
      </c>
      <c r="V13" s="12">
        <f t="shared" si="5"/>
        <v>69964.160000000003</v>
      </c>
    </row>
    <row r="14" spans="1:22" x14ac:dyDescent="0.25">
      <c r="A14" s="1">
        <v>53715</v>
      </c>
      <c r="B14" s="32">
        <v>42</v>
      </c>
      <c r="C14" s="1"/>
      <c r="D14" s="1"/>
      <c r="E14" s="1"/>
      <c r="F14" s="1"/>
      <c r="G14" s="1"/>
      <c r="H14" s="1"/>
      <c r="I14" s="1"/>
      <c r="J14" s="1">
        <f t="shared" si="6"/>
        <v>53715</v>
      </c>
      <c r="K14" s="1"/>
      <c r="L14" s="8">
        <f t="shared" si="1"/>
        <v>6156.8700000000008</v>
      </c>
      <c r="M14" s="8">
        <f t="shared" si="2"/>
        <v>268.57499999999999</v>
      </c>
      <c r="N14" s="9"/>
      <c r="O14" s="9"/>
      <c r="P14" s="9"/>
      <c r="Q14" s="10"/>
      <c r="R14" s="10"/>
      <c r="S14" s="10"/>
      <c r="T14" s="11">
        <f t="shared" si="3"/>
        <v>7788.6749999999993</v>
      </c>
      <c r="U14" s="11">
        <f t="shared" si="4"/>
        <v>14214.12</v>
      </c>
      <c r="V14" s="12">
        <f t="shared" si="5"/>
        <v>67929.119999999995</v>
      </c>
    </row>
    <row r="15" spans="1:22" x14ac:dyDescent="0.25">
      <c r="A15" s="1">
        <v>52183</v>
      </c>
      <c r="B15" s="32">
        <v>41</v>
      </c>
      <c r="C15" s="1"/>
      <c r="D15" s="1"/>
      <c r="E15" s="1"/>
      <c r="F15" s="1"/>
      <c r="G15" s="1"/>
      <c r="H15" s="1"/>
      <c r="I15" s="1"/>
      <c r="J15" s="1">
        <f t="shared" si="6"/>
        <v>52183</v>
      </c>
      <c r="K15" s="1"/>
      <c r="L15" s="8">
        <f t="shared" si="1"/>
        <v>5945.4540000000006</v>
      </c>
      <c r="M15" s="8">
        <f t="shared" si="2"/>
        <v>260.91500000000002</v>
      </c>
      <c r="N15" s="9"/>
      <c r="O15" s="9"/>
      <c r="P15" s="9"/>
      <c r="Q15" s="10"/>
      <c r="R15" s="10"/>
      <c r="S15" s="10"/>
      <c r="T15" s="11">
        <f t="shared" si="3"/>
        <v>7566.5349999999999</v>
      </c>
      <c r="U15" s="11">
        <f t="shared" si="4"/>
        <v>13772.904000000002</v>
      </c>
      <c r="V15" s="12">
        <f t="shared" si="5"/>
        <v>65955.90400000001</v>
      </c>
    </row>
    <row r="16" spans="1:22" x14ac:dyDescent="0.25">
      <c r="A16" s="1">
        <v>50694</v>
      </c>
      <c r="B16" s="32">
        <v>40</v>
      </c>
      <c r="C16" s="1"/>
      <c r="D16" s="1"/>
      <c r="E16" s="1"/>
      <c r="F16" s="1"/>
      <c r="G16" s="1"/>
      <c r="H16" s="1"/>
      <c r="I16" s="1"/>
      <c r="J16" s="1">
        <f t="shared" si="6"/>
        <v>50694</v>
      </c>
      <c r="K16" s="1"/>
      <c r="L16" s="8">
        <f t="shared" si="1"/>
        <v>5739.9720000000007</v>
      </c>
      <c r="M16" s="8">
        <f t="shared" si="2"/>
        <v>253.47</v>
      </c>
      <c r="N16" s="9"/>
      <c r="O16" s="9"/>
      <c r="P16" s="9"/>
      <c r="Q16" s="10"/>
      <c r="R16" s="10"/>
      <c r="S16" s="10"/>
      <c r="T16" s="11">
        <f t="shared" si="3"/>
        <v>7350.6299999999992</v>
      </c>
      <c r="U16" s="11">
        <f t="shared" si="4"/>
        <v>13344.071999999998</v>
      </c>
      <c r="V16" s="12">
        <f t="shared" si="5"/>
        <v>64038.072</v>
      </c>
    </row>
    <row r="17" spans="1:22" x14ac:dyDescent="0.25">
      <c r="A17" s="1">
        <v>49250</v>
      </c>
      <c r="B17" s="32">
        <v>39</v>
      </c>
      <c r="C17" s="1"/>
      <c r="D17" s="1"/>
      <c r="E17" s="1"/>
      <c r="F17" s="1"/>
      <c r="G17" s="1"/>
      <c r="H17" s="1"/>
      <c r="I17" s="5">
        <f t="shared" ref="I17:I24" si="7">A17</f>
        <v>49250</v>
      </c>
      <c r="J17" s="1">
        <f t="shared" si="6"/>
        <v>49250</v>
      </c>
      <c r="K17" s="1"/>
      <c r="L17" s="8">
        <f t="shared" si="1"/>
        <v>5540.7000000000007</v>
      </c>
      <c r="M17" s="8">
        <f t="shared" si="2"/>
        <v>246.25</v>
      </c>
      <c r="N17" s="9"/>
      <c r="O17" s="9"/>
      <c r="P17" s="9"/>
      <c r="Q17" s="10"/>
      <c r="R17" s="10"/>
      <c r="S17" s="10"/>
      <c r="T17" s="11">
        <f t="shared" si="3"/>
        <v>7141.2499999999991</v>
      </c>
      <c r="U17" s="11">
        <f t="shared" si="4"/>
        <v>12928.2</v>
      </c>
      <c r="V17" s="12">
        <f t="shared" si="5"/>
        <v>62178.2</v>
      </c>
    </row>
    <row r="18" spans="1:22" x14ac:dyDescent="0.25">
      <c r="A18" s="1">
        <v>47874</v>
      </c>
      <c r="B18" s="32">
        <v>38</v>
      </c>
      <c r="C18" s="1"/>
      <c r="D18" s="1"/>
      <c r="E18" s="1"/>
      <c r="F18" s="1"/>
      <c r="G18" s="1"/>
      <c r="H18" s="1"/>
      <c r="I18" s="5">
        <f t="shared" si="7"/>
        <v>47874</v>
      </c>
      <c r="J18" s="1"/>
      <c r="K18" s="1"/>
      <c r="L18" s="8">
        <f t="shared" si="1"/>
        <v>5350.8120000000008</v>
      </c>
      <c r="M18" s="8">
        <f t="shared" si="2"/>
        <v>239.37</v>
      </c>
      <c r="N18" s="9"/>
      <c r="O18" s="9"/>
      <c r="P18" s="9"/>
      <c r="Q18" s="10"/>
      <c r="R18" s="10"/>
      <c r="S18" s="10"/>
      <c r="T18" s="11">
        <f t="shared" si="3"/>
        <v>6941.73</v>
      </c>
      <c r="U18" s="11">
        <f t="shared" si="4"/>
        <v>12531.912000000002</v>
      </c>
      <c r="V18" s="12">
        <f t="shared" si="5"/>
        <v>60405.912000000004</v>
      </c>
    </row>
    <row r="19" spans="1:22" x14ac:dyDescent="0.25">
      <c r="A19" s="1">
        <v>46485</v>
      </c>
      <c r="B19" s="32">
        <v>37</v>
      </c>
      <c r="C19" s="1"/>
      <c r="D19" s="1"/>
      <c r="E19" s="1"/>
      <c r="F19" s="1"/>
      <c r="G19" s="1"/>
      <c r="H19" s="1"/>
      <c r="I19" s="5">
        <f t="shared" si="7"/>
        <v>46485</v>
      </c>
      <c r="J19" s="1"/>
      <c r="K19" s="1"/>
      <c r="L19" s="8">
        <f t="shared" si="1"/>
        <v>5159.13</v>
      </c>
      <c r="M19" s="8">
        <f t="shared" si="2"/>
        <v>232.42500000000001</v>
      </c>
      <c r="N19" s="9"/>
      <c r="O19" s="9"/>
      <c r="P19" s="9"/>
      <c r="Q19" s="10"/>
      <c r="R19" s="10"/>
      <c r="S19" s="10"/>
      <c r="T19" s="11">
        <f t="shared" si="3"/>
        <v>6740.3249999999998</v>
      </c>
      <c r="U19" s="11">
        <f t="shared" si="4"/>
        <v>12131.88</v>
      </c>
      <c r="V19" s="12">
        <f t="shared" si="5"/>
        <v>58616.88</v>
      </c>
    </row>
    <row r="20" spans="1:22" x14ac:dyDescent="0.25">
      <c r="A20" s="1">
        <v>45163</v>
      </c>
      <c r="B20" s="32">
        <v>36</v>
      </c>
      <c r="C20" s="1"/>
      <c r="D20" s="1"/>
      <c r="E20" s="1"/>
      <c r="F20" s="1"/>
      <c r="G20" s="1"/>
      <c r="H20" s="1"/>
      <c r="I20" s="1">
        <f t="shared" si="7"/>
        <v>45163</v>
      </c>
      <c r="J20" s="1"/>
      <c r="K20" s="1"/>
      <c r="L20" s="8">
        <f t="shared" si="1"/>
        <v>4976.6940000000004</v>
      </c>
      <c r="M20" s="8">
        <f t="shared" si="2"/>
        <v>225.815</v>
      </c>
      <c r="N20" s="9"/>
      <c r="O20" s="9"/>
      <c r="P20" s="9"/>
      <c r="Q20" s="10"/>
      <c r="R20" s="10"/>
      <c r="S20" s="10"/>
      <c r="T20" s="11">
        <f t="shared" si="3"/>
        <v>6548.6349999999993</v>
      </c>
      <c r="U20" s="11">
        <f t="shared" si="4"/>
        <v>11751.144</v>
      </c>
      <c r="V20" s="12">
        <f t="shared" si="5"/>
        <v>56914.144</v>
      </c>
    </row>
    <row r="21" spans="1:22" x14ac:dyDescent="0.25">
      <c r="A21" s="1">
        <v>43878</v>
      </c>
      <c r="B21" s="32">
        <v>35</v>
      </c>
      <c r="C21" s="1"/>
      <c r="D21" s="1"/>
      <c r="E21" s="1"/>
      <c r="F21" s="1"/>
      <c r="G21" s="1"/>
      <c r="H21" s="1"/>
      <c r="I21" s="1">
        <f t="shared" si="7"/>
        <v>43878</v>
      </c>
      <c r="J21" s="1"/>
      <c r="K21" s="1"/>
      <c r="L21" s="8">
        <f t="shared" si="1"/>
        <v>4799.3640000000005</v>
      </c>
      <c r="M21" s="8">
        <f t="shared" si="2"/>
        <v>219.39000000000001</v>
      </c>
      <c r="N21" s="9"/>
      <c r="O21" s="9"/>
      <c r="P21" s="9"/>
      <c r="Q21" s="10"/>
      <c r="R21" s="10"/>
      <c r="S21" s="10"/>
      <c r="T21" s="11">
        <f t="shared" si="3"/>
        <v>6362.3099999999995</v>
      </c>
      <c r="U21" s="11">
        <f t="shared" si="4"/>
        <v>11381.063999999998</v>
      </c>
      <c r="V21" s="12">
        <f t="shared" si="5"/>
        <v>55259.063999999998</v>
      </c>
    </row>
    <row r="22" spans="1:22" x14ac:dyDescent="0.25">
      <c r="A22" s="1">
        <v>42632</v>
      </c>
      <c r="B22" s="32">
        <v>34</v>
      </c>
      <c r="C22" s="1"/>
      <c r="D22" s="1"/>
      <c r="E22" s="1"/>
      <c r="F22" s="1"/>
      <c r="G22" s="1"/>
      <c r="H22" s="1"/>
      <c r="I22" s="1">
        <f t="shared" si="7"/>
        <v>42632</v>
      </c>
      <c r="J22" s="1"/>
      <c r="K22" s="1"/>
      <c r="L22" s="8">
        <f t="shared" si="1"/>
        <v>4627.4160000000002</v>
      </c>
      <c r="M22" s="8">
        <f t="shared" si="2"/>
        <v>213.16</v>
      </c>
      <c r="N22" s="9"/>
      <c r="O22" s="9"/>
      <c r="P22" s="9"/>
      <c r="Q22" s="10"/>
      <c r="R22" s="10"/>
      <c r="S22" s="10"/>
      <c r="T22" s="11">
        <f t="shared" si="3"/>
        <v>6181.6399999999994</v>
      </c>
      <c r="U22" s="11">
        <f t="shared" si="4"/>
        <v>11022.216</v>
      </c>
      <c r="V22" s="12">
        <f t="shared" si="5"/>
        <v>53654.216</v>
      </c>
    </row>
    <row r="23" spans="1:22" x14ac:dyDescent="0.25">
      <c r="A23" s="1">
        <v>41421</v>
      </c>
      <c r="B23" s="32">
        <v>33</v>
      </c>
      <c r="C23" s="1"/>
      <c r="D23" s="1"/>
      <c r="E23" s="1"/>
      <c r="F23" s="1"/>
      <c r="G23" s="1"/>
      <c r="H23" s="1"/>
      <c r="I23" s="1">
        <f t="shared" si="7"/>
        <v>41421</v>
      </c>
      <c r="J23" s="1"/>
      <c r="K23" s="1"/>
      <c r="L23" s="8">
        <f t="shared" si="1"/>
        <v>4460.2980000000007</v>
      </c>
      <c r="M23" s="8">
        <f t="shared" si="2"/>
        <v>207.10500000000002</v>
      </c>
      <c r="N23" s="9"/>
      <c r="O23" s="9"/>
      <c r="P23" s="9"/>
      <c r="Q23" s="10"/>
      <c r="R23" s="10"/>
      <c r="S23" s="10"/>
      <c r="T23" s="11">
        <f t="shared" si="3"/>
        <v>6006.0449999999992</v>
      </c>
      <c r="U23" s="11">
        <f t="shared" si="4"/>
        <v>10673.448</v>
      </c>
      <c r="V23" s="12">
        <f t="shared" si="5"/>
        <v>52094.448000000004</v>
      </c>
    </row>
    <row r="24" spans="1:22" x14ac:dyDescent="0.25">
      <c r="A24" s="1">
        <v>40247</v>
      </c>
      <c r="B24" s="32">
        <v>32</v>
      </c>
      <c r="C24" s="1"/>
      <c r="D24" s="1"/>
      <c r="E24" s="1"/>
      <c r="F24" s="1"/>
      <c r="G24" s="1"/>
      <c r="H24" s="5">
        <f t="shared" ref="H24:H31" si="8">A24</f>
        <v>40247</v>
      </c>
      <c r="I24" s="1">
        <f t="shared" si="7"/>
        <v>40247</v>
      </c>
      <c r="J24" s="1"/>
      <c r="K24" s="1"/>
      <c r="L24" s="8">
        <f t="shared" si="1"/>
        <v>4298.2860000000001</v>
      </c>
      <c r="M24" s="8">
        <f t="shared" si="2"/>
        <v>201.23500000000001</v>
      </c>
      <c r="N24" s="9"/>
      <c r="O24" s="9"/>
      <c r="P24" s="9"/>
      <c r="Q24" s="10"/>
      <c r="R24" s="10"/>
      <c r="S24" s="10"/>
      <c r="T24" s="11">
        <f t="shared" si="3"/>
        <v>5835.8149999999996</v>
      </c>
      <c r="U24" s="11">
        <f t="shared" si="4"/>
        <v>10335.335999999999</v>
      </c>
      <c r="V24" s="12">
        <f t="shared" si="5"/>
        <v>50582.335999999996</v>
      </c>
    </row>
    <row r="25" spans="1:22" x14ac:dyDescent="0.25">
      <c r="A25" s="1">
        <v>39105</v>
      </c>
      <c r="B25" s="32">
        <v>31</v>
      </c>
      <c r="C25" s="1"/>
      <c r="D25" s="1"/>
      <c r="E25" s="1"/>
      <c r="F25" s="1"/>
      <c r="G25" s="1"/>
      <c r="H25" s="5">
        <f t="shared" si="8"/>
        <v>39105</v>
      </c>
      <c r="I25" s="1"/>
      <c r="J25" s="1"/>
      <c r="K25" s="1"/>
      <c r="L25" s="8">
        <f t="shared" si="1"/>
        <v>4140.6900000000005</v>
      </c>
      <c r="M25" s="8">
        <f t="shared" si="2"/>
        <v>195.52500000000001</v>
      </c>
      <c r="N25" s="9"/>
      <c r="O25" s="9"/>
      <c r="P25" s="9"/>
      <c r="Q25" s="10"/>
      <c r="R25" s="10"/>
      <c r="S25" s="10"/>
      <c r="T25" s="11">
        <f t="shared" si="3"/>
        <v>5670.2249999999995</v>
      </c>
      <c r="U25" s="11">
        <f t="shared" si="4"/>
        <v>10006.44</v>
      </c>
      <c r="V25" s="12">
        <f t="shared" si="5"/>
        <v>49111.44</v>
      </c>
    </row>
    <row r="26" spans="1:22" x14ac:dyDescent="0.25">
      <c r="A26" s="1">
        <v>37999</v>
      </c>
      <c r="B26" s="32">
        <v>30</v>
      </c>
      <c r="C26" s="1"/>
      <c r="D26" s="1"/>
      <c r="E26" s="1"/>
      <c r="F26" s="1"/>
      <c r="G26" s="1"/>
      <c r="H26" s="5">
        <f t="shared" si="8"/>
        <v>37999</v>
      </c>
      <c r="I26" s="1"/>
      <c r="J26" s="1"/>
      <c r="K26" s="1"/>
      <c r="L26" s="8">
        <f t="shared" si="1"/>
        <v>3988.0620000000004</v>
      </c>
      <c r="M26" s="8">
        <f t="shared" si="2"/>
        <v>189.995</v>
      </c>
      <c r="N26" s="9"/>
      <c r="O26" s="9"/>
      <c r="P26" s="9"/>
      <c r="Q26" s="10"/>
      <c r="R26" s="10"/>
      <c r="S26" s="10"/>
      <c r="T26" s="11">
        <f t="shared" si="3"/>
        <v>5509.8549999999996</v>
      </c>
      <c r="U26" s="11">
        <f t="shared" si="4"/>
        <v>9687.9120000000003</v>
      </c>
      <c r="V26" s="12">
        <f t="shared" si="5"/>
        <v>47686.911999999997</v>
      </c>
    </row>
    <row r="27" spans="1:22" x14ac:dyDescent="0.25">
      <c r="A27" s="1">
        <v>36924</v>
      </c>
      <c r="B27" s="32">
        <v>29</v>
      </c>
      <c r="C27" s="1"/>
      <c r="D27" s="1"/>
      <c r="E27" s="1"/>
      <c r="F27" s="1"/>
      <c r="G27" s="1"/>
      <c r="H27" s="1">
        <f t="shared" si="8"/>
        <v>36924</v>
      </c>
      <c r="I27" s="1"/>
      <c r="J27" s="1"/>
      <c r="K27" s="1"/>
      <c r="L27" s="8">
        <f t="shared" si="1"/>
        <v>3839.7120000000004</v>
      </c>
      <c r="M27" s="8">
        <f t="shared" si="2"/>
        <v>184.62</v>
      </c>
      <c r="N27" s="9"/>
      <c r="O27" s="9"/>
      <c r="P27" s="9"/>
      <c r="Q27" s="10"/>
      <c r="R27" s="10"/>
      <c r="S27" s="10"/>
      <c r="T27" s="11">
        <f t="shared" si="3"/>
        <v>5353.98</v>
      </c>
      <c r="U27" s="11">
        <f t="shared" si="4"/>
        <v>9378.3119999999999</v>
      </c>
      <c r="V27" s="12">
        <f t="shared" si="5"/>
        <v>46302.311999999998</v>
      </c>
    </row>
    <row r="28" spans="1:22" x14ac:dyDescent="0.25">
      <c r="A28" s="1">
        <v>35880</v>
      </c>
      <c r="B28" s="32">
        <v>28</v>
      </c>
      <c r="C28" s="1"/>
      <c r="D28" s="1"/>
      <c r="E28" s="1"/>
      <c r="F28" s="1"/>
      <c r="G28" s="1"/>
      <c r="H28" s="1">
        <f t="shared" si="8"/>
        <v>35880</v>
      </c>
      <c r="I28" s="1"/>
      <c r="J28" s="1"/>
      <c r="K28" s="1"/>
      <c r="L28" s="8">
        <f t="shared" si="1"/>
        <v>3695.6400000000003</v>
      </c>
      <c r="M28" s="8">
        <f t="shared" si="2"/>
        <v>179.4</v>
      </c>
      <c r="N28" s="9"/>
      <c r="O28" s="9"/>
      <c r="P28" s="9"/>
      <c r="Q28" s="10"/>
      <c r="R28" s="10"/>
      <c r="S28" s="10"/>
      <c r="T28" s="11">
        <f t="shared" si="3"/>
        <v>5202.5999999999995</v>
      </c>
      <c r="U28" s="11">
        <f t="shared" si="4"/>
        <v>9077.64</v>
      </c>
      <c r="V28" s="12">
        <f t="shared" si="5"/>
        <v>44957.64</v>
      </c>
    </row>
    <row r="29" spans="1:22" x14ac:dyDescent="0.25">
      <c r="A29" s="1">
        <v>34866</v>
      </c>
      <c r="B29" s="32">
        <v>27</v>
      </c>
      <c r="C29" s="1"/>
      <c r="D29" s="1"/>
      <c r="E29" s="1"/>
      <c r="F29" s="1"/>
      <c r="G29" s="1"/>
      <c r="H29" s="1">
        <f t="shared" si="8"/>
        <v>34866</v>
      </c>
      <c r="I29" s="1"/>
      <c r="J29" s="1"/>
      <c r="K29" s="1"/>
      <c r="L29" s="8">
        <f t="shared" si="1"/>
        <v>3555.7080000000001</v>
      </c>
      <c r="M29" s="8">
        <f t="shared" si="2"/>
        <v>174.33</v>
      </c>
      <c r="N29" s="9"/>
      <c r="O29" s="9"/>
      <c r="P29" s="9"/>
      <c r="Q29" s="10"/>
      <c r="R29" s="10"/>
      <c r="S29" s="10"/>
      <c r="T29" s="11">
        <f t="shared" si="3"/>
        <v>5055.57</v>
      </c>
      <c r="U29" s="11">
        <f t="shared" si="4"/>
        <v>8785.6080000000002</v>
      </c>
      <c r="V29" s="12">
        <f t="shared" si="5"/>
        <v>43651.608</v>
      </c>
    </row>
    <row r="30" spans="1:22" x14ac:dyDescent="0.25">
      <c r="A30" s="1">
        <v>33882</v>
      </c>
      <c r="B30" s="32">
        <v>26</v>
      </c>
      <c r="C30" s="1"/>
      <c r="D30" s="1"/>
      <c r="E30" s="1"/>
      <c r="F30" s="1"/>
      <c r="G30" s="1"/>
      <c r="H30" s="1">
        <f t="shared" si="8"/>
        <v>33882</v>
      </c>
      <c r="I30" s="1"/>
      <c r="J30" s="1"/>
      <c r="K30" s="1"/>
      <c r="L30" s="8">
        <f t="shared" si="1"/>
        <v>3419.9160000000002</v>
      </c>
      <c r="M30" s="8">
        <f t="shared" si="2"/>
        <v>169.41</v>
      </c>
      <c r="N30" s="9"/>
      <c r="O30" s="9"/>
      <c r="P30" s="9"/>
      <c r="Q30" s="10"/>
      <c r="R30" s="10"/>
      <c r="S30" s="10"/>
      <c r="T30" s="11">
        <f t="shared" si="3"/>
        <v>4912.8899999999994</v>
      </c>
      <c r="U30" s="11">
        <f t="shared" si="4"/>
        <v>8502.2160000000003</v>
      </c>
      <c r="V30" s="12">
        <f t="shared" si="5"/>
        <v>42384.216</v>
      </c>
    </row>
    <row r="31" spans="1:22" x14ac:dyDescent="0.25">
      <c r="A31" s="1">
        <v>33232</v>
      </c>
      <c r="B31" s="32">
        <v>25</v>
      </c>
      <c r="C31" s="1"/>
      <c r="D31" s="1"/>
      <c r="E31" s="1"/>
      <c r="F31" s="1"/>
      <c r="G31" s="5">
        <f t="shared" ref="G31:G40" si="9">A31</f>
        <v>33232</v>
      </c>
      <c r="H31" s="1">
        <f t="shared" si="8"/>
        <v>33232</v>
      </c>
      <c r="I31" s="1"/>
      <c r="J31" s="1"/>
      <c r="K31" s="1"/>
      <c r="L31" s="8">
        <f t="shared" si="1"/>
        <v>3330.2160000000003</v>
      </c>
      <c r="M31" s="8">
        <f t="shared" si="2"/>
        <v>166.16</v>
      </c>
      <c r="N31" s="13">
        <f>ROUND(A31*0.1,0)</f>
        <v>3323</v>
      </c>
      <c r="O31" s="13">
        <f>SUM(L31:N31)</f>
        <v>6819.3760000000002</v>
      </c>
      <c r="P31" s="14">
        <f>A31+O31</f>
        <v>40051.376000000004</v>
      </c>
      <c r="Q31" s="15">
        <f>ROUND(A31*0.225,0)</f>
        <v>7477</v>
      </c>
      <c r="R31" s="15">
        <f>SUM(L31, M31, Q31)</f>
        <v>10973.376</v>
      </c>
      <c r="S31" s="16">
        <f>A31+R31</f>
        <v>44205.376000000004</v>
      </c>
      <c r="T31" s="11">
        <f t="shared" si="3"/>
        <v>4818.6399999999994</v>
      </c>
      <c r="U31" s="11">
        <f t="shared" si="4"/>
        <v>8315.0159999999996</v>
      </c>
      <c r="V31" s="12">
        <f t="shared" si="5"/>
        <v>41547.016000000003</v>
      </c>
    </row>
    <row r="32" spans="1:22" x14ac:dyDescent="0.25">
      <c r="A32" s="1">
        <v>32296</v>
      </c>
      <c r="B32" s="32">
        <v>24</v>
      </c>
      <c r="C32" s="1"/>
      <c r="D32" s="1"/>
      <c r="E32" s="1"/>
      <c r="F32" s="1"/>
      <c r="G32" s="5">
        <f t="shared" si="9"/>
        <v>32296</v>
      </c>
      <c r="H32" s="1"/>
      <c r="I32" s="1"/>
      <c r="J32" s="1"/>
      <c r="K32" s="1"/>
      <c r="L32" s="8">
        <f t="shared" si="1"/>
        <v>3201.0480000000002</v>
      </c>
      <c r="M32" s="8">
        <f t="shared" si="2"/>
        <v>161.47999999999999</v>
      </c>
      <c r="N32" s="13">
        <f t="shared" ref="N32:N47" si="10">ROUND(A32*0.1,0)</f>
        <v>3230</v>
      </c>
      <c r="O32" s="13">
        <f t="shared" ref="O32:O47" si="11">SUM(L32:N32)</f>
        <v>6592.5280000000002</v>
      </c>
      <c r="P32" s="14">
        <f t="shared" ref="P32:P47" si="12">A32+O32</f>
        <v>38888.527999999998</v>
      </c>
      <c r="Q32" s="15">
        <f t="shared" ref="Q32:Q47" si="13">ROUND(A32*0.225,0)</f>
        <v>7267</v>
      </c>
      <c r="R32" s="15">
        <f t="shared" ref="R32:R47" si="14">SUM(L32, M32, Q32)</f>
        <v>10629.528</v>
      </c>
      <c r="S32" s="16">
        <f t="shared" ref="S32:S47" si="15">A32+R32</f>
        <v>42925.527999999998</v>
      </c>
      <c r="T32" s="9"/>
      <c r="U32" s="9"/>
      <c r="V32" s="17"/>
    </row>
    <row r="33" spans="1:22" x14ac:dyDescent="0.25">
      <c r="A33" s="1">
        <v>31387</v>
      </c>
      <c r="B33" s="32">
        <v>23</v>
      </c>
      <c r="C33" s="1"/>
      <c r="D33" s="1"/>
      <c r="E33" s="1"/>
      <c r="F33" s="1"/>
      <c r="G33" s="5">
        <f t="shared" si="9"/>
        <v>31387</v>
      </c>
      <c r="H33" s="1"/>
      <c r="I33" s="1"/>
      <c r="J33" s="1"/>
      <c r="K33" s="1"/>
      <c r="L33" s="8">
        <f t="shared" si="1"/>
        <v>3075.6060000000002</v>
      </c>
      <c r="M33" s="8">
        <f t="shared" si="2"/>
        <v>156.935</v>
      </c>
      <c r="N33" s="13">
        <f t="shared" si="10"/>
        <v>3139</v>
      </c>
      <c r="O33" s="13">
        <f t="shared" si="11"/>
        <v>6371.5410000000002</v>
      </c>
      <c r="P33" s="14">
        <f t="shared" si="12"/>
        <v>37758.540999999997</v>
      </c>
      <c r="Q33" s="15">
        <f t="shared" si="13"/>
        <v>7062</v>
      </c>
      <c r="R33" s="15">
        <f t="shared" si="14"/>
        <v>10294.541000000001</v>
      </c>
      <c r="S33" s="16">
        <f t="shared" si="15"/>
        <v>41681.540999999997</v>
      </c>
      <c r="T33" s="9"/>
      <c r="U33" s="9"/>
      <c r="V33" s="17"/>
    </row>
    <row r="34" spans="1:22" x14ac:dyDescent="0.25">
      <c r="A34" s="1">
        <v>30505</v>
      </c>
      <c r="B34" s="32">
        <v>22</v>
      </c>
      <c r="C34" s="1"/>
      <c r="D34" s="1"/>
      <c r="E34" s="1"/>
      <c r="F34" s="1"/>
      <c r="G34" s="1">
        <f t="shared" si="9"/>
        <v>30505</v>
      </c>
      <c r="H34" s="1"/>
      <c r="I34" s="1"/>
      <c r="J34" s="1"/>
      <c r="K34" s="1"/>
      <c r="L34" s="8">
        <f t="shared" si="1"/>
        <v>2953.8900000000003</v>
      </c>
      <c r="M34" s="8">
        <f t="shared" si="2"/>
        <v>152.52500000000001</v>
      </c>
      <c r="N34" s="13">
        <f t="shared" si="10"/>
        <v>3051</v>
      </c>
      <c r="O34" s="13">
        <f t="shared" si="11"/>
        <v>6157.4150000000009</v>
      </c>
      <c r="P34" s="14">
        <f t="shared" si="12"/>
        <v>36662.415000000001</v>
      </c>
      <c r="Q34" s="15">
        <f t="shared" si="13"/>
        <v>6864</v>
      </c>
      <c r="R34" s="15">
        <f t="shared" si="14"/>
        <v>9970.4150000000009</v>
      </c>
      <c r="S34" s="16">
        <f t="shared" si="15"/>
        <v>40475.415000000001</v>
      </c>
      <c r="T34" s="9"/>
      <c r="U34" s="9"/>
      <c r="V34" s="17"/>
    </row>
    <row r="35" spans="1:22" x14ac:dyDescent="0.25">
      <c r="A35" s="1">
        <v>29659</v>
      </c>
      <c r="B35" s="32">
        <v>21</v>
      </c>
      <c r="C35" s="1"/>
      <c r="D35" s="1"/>
      <c r="E35" s="1"/>
      <c r="F35" s="1"/>
      <c r="G35" s="1">
        <f t="shared" si="9"/>
        <v>29659</v>
      </c>
      <c r="H35" s="1"/>
      <c r="I35" s="1"/>
      <c r="J35" s="1"/>
      <c r="K35" s="1"/>
      <c r="L35" s="8">
        <f t="shared" si="1"/>
        <v>2837.1420000000003</v>
      </c>
      <c r="M35" s="8">
        <f t="shared" si="2"/>
        <v>148.29500000000002</v>
      </c>
      <c r="N35" s="13">
        <f t="shared" si="10"/>
        <v>2966</v>
      </c>
      <c r="O35" s="13">
        <f t="shared" si="11"/>
        <v>5951.4369999999999</v>
      </c>
      <c r="P35" s="14">
        <f t="shared" si="12"/>
        <v>35610.436999999998</v>
      </c>
      <c r="Q35" s="15">
        <f t="shared" si="13"/>
        <v>6673</v>
      </c>
      <c r="R35" s="15">
        <f t="shared" si="14"/>
        <v>9658.4369999999999</v>
      </c>
      <c r="S35" s="16">
        <f t="shared" si="15"/>
        <v>39317.436999999998</v>
      </c>
      <c r="T35" s="9"/>
      <c r="U35" s="9"/>
      <c r="V35" s="17"/>
    </row>
    <row r="36" spans="1:22" x14ac:dyDescent="0.25">
      <c r="A36" s="1">
        <v>28879</v>
      </c>
      <c r="B36" s="32">
        <v>20</v>
      </c>
      <c r="C36" s="1"/>
      <c r="D36" s="1"/>
      <c r="E36" s="1"/>
      <c r="F36" s="1"/>
      <c r="G36" s="1">
        <f t="shared" si="9"/>
        <v>28879</v>
      </c>
      <c r="H36" s="1"/>
      <c r="I36" s="1"/>
      <c r="J36" s="1"/>
      <c r="K36" s="1"/>
      <c r="L36" s="8">
        <f t="shared" si="1"/>
        <v>2729.5020000000004</v>
      </c>
      <c r="M36" s="8">
        <f t="shared" si="2"/>
        <v>144.39500000000001</v>
      </c>
      <c r="N36" s="13">
        <f t="shared" si="10"/>
        <v>2888</v>
      </c>
      <c r="O36" s="13">
        <f t="shared" si="11"/>
        <v>5761.8970000000008</v>
      </c>
      <c r="P36" s="14">
        <f t="shared" si="12"/>
        <v>34640.896999999997</v>
      </c>
      <c r="Q36" s="15">
        <f t="shared" si="13"/>
        <v>6498</v>
      </c>
      <c r="R36" s="15">
        <f t="shared" si="14"/>
        <v>9371.8970000000008</v>
      </c>
      <c r="S36" s="16">
        <f t="shared" si="15"/>
        <v>38250.896999999997</v>
      </c>
      <c r="T36" s="9"/>
      <c r="U36" s="9"/>
      <c r="V36" s="17"/>
    </row>
    <row r="37" spans="1:22" x14ac:dyDescent="0.25">
      <c r="A37" s="1">
        <v>28081</v>
      </c>
      <c r="B37" s="32">
        <v>19</v>
      </c>
      <c r="C37" s="1"/>
      <c r="D37" s="1"/>
      <c r="E37" s="1"/>
      <c r="F37" s="1"/>
      <c r="G37" s="1">
        <f t="shared" si="9"/>
        <v>28081</v>
      </c>
      <c r="H37" s="1"/>
      <c r="I37" s="1"/>
      <c r="J37" s="1"/>
      <c r="K37" s="1"/>
      <c r="L37" s="8">
        <f t="shared" si="1"/>
        <v>2619.3780000000002</v>
      </c>
      <c r="M37" s="8">
        <f t="shared" si="2"/>
        <v>140.405</v>
      </c>
      <c r="N37" s="13">
        <f t="shared" si="10"/>
        <v>2808</v>
      </c>
      <c r="O37" s="13">
        <f t="shared" si="11"/>
        <v>5567.7830000000004</v>
      </c>
      <c r="P37" s="14">
        <f t="shared" si="12"/>
        <v>33648.783000000003</v>
      </c>
      <c r="Q37" s="15">
        <f t="shared" si="13"/>
        <v>6318</v>
      </c>
      <c r="R37" s="15">
        <f t="shared" si="14"/>
        <v>9077.7829999999994</v>
      </c>
      <c r="S37" s="16">
        <f t="shared" si="15"/>
        <v>37158.782999999996</v>
      </c>
      <c r="T37" s="9"/>
      <c r="U37" s="9"/>
      <c r="V37" s="17"/>
    </row>
    <row r="38" spans="1:22" x14ac:dyDescent="0.25">
      <c r="A38" s="1">
        <v>27344</v>
      </c>
      <c r="B38" s="32">
        <v>18</v>
      </c>
      <c r="C38" s="1"/>
      <c r="D38" s="1"/>
      <c r="E38" s="1"/>
      <c r="F38" s="5">
        <f t="shared" ref="F38:F45" si="16">A38</f>
        <v>27344</v>
      </c>
      <c r="G38" s="1">
        <f t="shared" si="9"/>
        <v>27344</v>
      </c>
      <c r="H38" s="1"/>
      <c r="I38" s="1"/>
      <c r="J38" s="1"/>
      <c r="K38" s="1"/>
      <c r="L38" s="8">
        <f t="shared" si="1"/>
        <v>2517.672</v>
      </c>
      <c r="M38" s="8">
        <f t="shared" si="2"/>
        <v>136.72</v>
      </c>
      <c r="N38" s="13">
        <f t="shared" si="10"/>
        <v>2734</v>
      </c>
      <c r="O38" s="13">
        <f t="shared" si="11"/>
        <v>5388.3919999999998</v>
      </c>
      <c r="P38" s="14">
        <f t="shared" si="12"/>
        <v>32732.392</v>
      </c>
      <c r="Q38" s="15">
        <f t="shared" si="13"/>
        <v>6152</v>
      </c>
      <c r="R38" s="15">
        <f t="shared" si="14"/>
        <v>8806.3919999999998</v>
      </c>
      <c r="S38" s="16">
        <f t="shared" si="15"/>
        <v>36150.392</v>
      </c>
      <c r="T38" s="9"/>
      <c r="U38" s="9"/>
      <c r="V38" s="17"/>
    </row>
    <row r="39" spans="1:22" x14ac:dyDescent="0.25">
      <c r="A39" s="1">
        <v>26642</v>
      </c>
      <c r="B39" s="32">
        <v>17</v>
      </c>
      <c r="C39" s="1"/>
      <c r="D39" s="1"/>
      <c r="E39" s="1"/>
      <c r="F39" s="5">
        <f t="shared" si="16"/>
        <v>26642</v>
      </c>
      <c r="G39" s="1">
        <f t="shared" si="9"/>
        <v>26642</v>
      </c>
      <c r="H39" s="1"/>
      <c r="I39" s="1"/>
      <c r="J39" s="1"/>
      <c r="K39" s="1"/>
      <c r="L39" s="8">
        <f t="shared" si="1"/>
        <v>2420.7960000000003</v>
      </c>
      <c r="M39" s="8">
        <f t="shared" si="2"/>
        <v>133.21</v>
      </c>
      <c r="N39" s="13">
        <f t="shared" si="10"/>
        <v>2664</v>
      </c>
      <c r="O39" s="13">
        <f t="shared" si="11"/>
        <v>5218.0060000000003</v>
      </c>
      <c r="P39" s="14">
        <f t="shared" si="12"/>
        <v>31860.006000000001</v>
      </c>
      <c r="Q39" s="15">
        <f t="shared" si="13"/>
        <v>5994</v>
      </c>
      <c r="R39" s="15">
        <f t="shared" si="14"/>
        <v>8548.0060000000012</v>
      </c>
      <c r="S39" s="16">
        <f t="shared" si="15"/>
        <v>35190.006000000001</v>
      </c>
      <c r="T39" s="9"/>
      <c r="U39" s="9"/>
      <c r="V39" s="17"/>
    </row>
    <row r="40" spans="1:22" x14ac:dyDescent="0.25">
      <c r="A40" s="1">
        <v>26038</v>
      </c>
      <c r="B40" s="32">
        <v>16</v>
      </c>
      <c r="C40" s="1"/>
      <c r="D40" s="1"/>
      <c r="E40" s="1"/>
      <c r="F40" s="1">
        <f t="shared" si="16"/>
        <v>26038</v>
      </c>
      <c r="G40" s="1">
        <f t="shared" si="9"/>
        <v>26038</v>
      </c>
      <c r="H40" s="1"/>
      <c r="I40" s="1"/>
      <c r="J40" s="1"/>
      <c r="K40" s="1"/>
      <c r="L40" s="8">
        <f t="shared" si="1"/>
        <v>2337.4440000000004</v>
      </c>
      <c r="M40" s="8">
        <f t="shared" si="2"/>
        <v>130.19</v>
      </c>
      <c r="N40" s="13">
        <f t="shared" si="10"/>
        <v>2604</v>
      </c>
      <c r="O40" s="13">
        <f t="shared" si="11"/>
        <v>5071.634</v>
      </c>
      <c r="P40" s="14">
        <f t="shared" si="12"/>
        <v>31109.633999999998</v>
      </c>
      <c r="Q40" s="15">
        <f t="shared" si="13"/>
        <v>5859</v>
      </c>
      <c r="R40" s="15">
        <f t="shared" si="14"/>
        <v>8326.634</v>
      </c>
      <c r="S40" s="16">
        <f t="shared" si="15"/>
        <v>34364.633999999998</v>
      </c>
      <c r="T40" s="9"/>
      <c r="U40" s="9"/>
      <c r="V40" s="17"/>
    </row>
    <row r="41" spans="1:22" x14ac:dyDescent="0.25">
      <c r="A41" s="1">
        <v>25433</v>
      </c>
      <c r="B41" s="32">
        <v>15</v>
      </c>
      <c r="C41" s="1"/>
      <c r="D41" s="1"/>
      <c r="E41" s="1"/>
      <c r="F41" s="1">
        <f t="shared" si="16"/>
        <v>25433</v>
      </c>
      <c r="G41" s="1"/>
      <c r="H41" s="1"/>
      <c r="I41" s="1"/>
      <c r="J41" s="1"/>
      <c r="K41" s="1"/>
      <c r="L41" s="8">
        <f t="shared" si="1"/>
        <v>2253.9540000000002</v>
      </c>
      <c r="M41" s="8">
        <f t="shared" si="2"/>
        <v>127.16500000000001</v>
      </c>
      <c r="N41" s="13">
        <f t="shared" si="10"/>
        <v>2543</v>
      </c>
      <c r="O41" s="13">
        <f t="shared" si="11"/>
        <v>4924.1190000000006</v>
      </c>
      <c r="P41" s="14">
        <f t="shared" si="12"/>
        <v>30357.118999999999</v>
      </c>
      <c r="Q41" s="15">
        <f t="shared" si="13"/>
        <v>5722</v>
      </c>
      <c r="R41" s="15">
        <f t="shared" si="14"/>
        <v>8103.1190000000006</v>
      </c>
      <c r="S41" s="16">
        <f t="shared" si="15"/>
        <v>33536.118999999999</v>
      </c>
      <c r="T41" s="9"/>
      <c r="U41" s="9"/>
      <c r="V41" s="17"/>
    </row>
    <row r="42" spans="1:22" x14ac:dyDescent="0.25">
      <c r="A42" s="1">
        <v>25148</v>
      </c>
      <c r="B42" s="32">
        <v>14</v>
      </c>
      <c r="C42" s="1"/>
      <c r="D42" s="1"/>
      <c r="E42" s="1"/>
      <c r="F42" s="1">
        <f t="shared" si="16"/>
        <v>25148</v>
      </c>
      <c r="G42" s="1"/>
      <c r="H42" s="1"/>
      <c r="I42" s="1"/>
      <c r="J42" s="1"/>
      <c r="K42" s="1"/>
      <c r="L42" s="8">
        <f t="shared" si="1"/>
        <v>2214.6240000000003</v>
      </c>
      <c r="M42" s="8">
        <f t="shared" si="2"/>
        <v>125.74000000000001</v>
      </c>
      <c r="N42" s="13">
        <f t="shared" si="10"/>
        <v>2515</v>
      </c>
      <c r="O42" s="13">
        <f t="shared" si="11"/>
        <v>4855.3640000000005</v>
      </c>
      <c r="P42" s="14">
        <f t="shared" si="12"/>
        <v>30003.364000000001</v>
      </c>
      <c r="Q42" s="15">
        <f t="shared" si="13"/>
        <v>5658</v>
      </c>
      <c r="R42" s="15">
        <f t="shared" si="14"/>
        <v>7998.3640000000005</v>
      </c>
      <c r="S42" s="16">
        <f t="shared" si="15"/>
        <v>33146.364000000001</v>
      </c>
      <c r="T42" s="9"/>
      <c r="U42" s="9"/>
      <c r="V42" s="17"/>
    </row>
    <row r="43" spans="1:22" x14ac:dyDescent="0.25">
      <c r="A43" s="1">
        <v>24600</v>
      </c>
      <c r="B43" s="32">
        <v>13</v>
      </c>
      <c r="C43" s="1"/>
      <c r="D43" s="1"/>
      <c r="E43" s="5">
        <f>A43</f>
        <v>24600</v>
      </c>
      <c r="F43" s="1">
        <f t="shared" si="16"/>
        <v>24600</v>
      </c>
      <c r="G43" s="1"/>
      <c r="H43" s="1"/>
      <c r="I43" s="1"/>
      <c r="J43" s="1"/>
      <c r="K43" s="1"/>
      <c r="L43" s="8">
        <f t="shared" si="1"/>
        <v>2139</v>
      </c>
      <c r="M43" s="8">
        <f t="shared" si="2"/>
        <v>123</v>
      </c>
      <c r="N43" s="13">
        <f t="shared" si="10"/>
        <v>2460</v>
      </c>
      <c r="O43" s="13">
        <f t="shared" si="11"/>
        <v>4722</v>
      </c>
      <c r="P43" s="14">
        <f t="shared" si="12"/>
        <v>29322</v>
      </c>
      <c r="Q43" s="15">
        <f t="shared" si="13"/>
        <v>5535</v>
      </c>
      <c r="R43" s="15">
        <f t="shared" si="14"/>
        <v>7797</v>
      </c>
      <c r="S43" s="16">
        <f t="shared" si="15"/>
        <v>32397</v>
      </c>
      <c r="T43" s="9"/>
      <c r="U43" s="9"/>
      <c r="V43" s="17"/>
    </row>
    <row r="44" spans="1:22" x14ac:dyDescent="0.25">
      <c r="A44" s="1">
        <v>24044</v>
      </c>
      <c r="B44" s="32">
        <v>12</v>
      </c>
      <c r="C44" s="1"/>
      <c r="D44" s="1"/>
      <c r="E44" s="5">
        <f>A44</f>
        <v>24044</v>
      </c>
      <c r="F44" s="1">
        <f t="shared" si="16"/>
        <v>24044</v>
      </c>
      <c r="G44" s="1"/>
      <c r="H44" s="1"/>
      <c r="I44" s="1"/>
      <c r="J44" s="1"/>
      <c r="K44" s="1"/>
      <c r="L44" s="8">
        <f t="shared" si="1"/>
        <v>2062.2720000000004</v>
      </c>
      <c r="M44" s="8">
        <f t="shared" si="2"/>
        <v>120.22</v>
      </c>
      <c r="N44" s="13">
        <f t="shared" si="10"/>
        <v>2404</v>
      </c>
      <c r="O44" s="13">
        <f t="shared" si="11"/>
        <v>4586.4920000000002</v>
      </c>
      <c r="P44" s="14">
        <f t="shared" si="12"/>
        <v>28630.491999999998</v>
      </c>
      <c r="Q44" s="15">
        <f t="shared" si="13"/>
        <v>5410</v>
      </c>
      <c r="R44" s="15">
        <f t="shared" si="14"/>
        <v>7592.4920000000002</v>
      </c>
      <c r="S44" s="16">
        <f t="shared" si="15"/>
        <v>31636.491999999998</v>
      </c>
      <c r="T44" s="9"/>
      <c r="U44" s="9"/>
      <c r="V44" s="17"/>
    </row>
    <row r="45" spans="1:22" x14ac:dyDescent="0.25">
      <c r="A45" s="1">
        <v>23581</v>
      </c>
      <c r="B45" s="32">
        <v>11</v>
      </c>
      <c r="C45" s="1"/>
      <c r="D45" s="1"/>
      <c r="E45" s="1">
        <f>A45</f>
        <v>23581</v>
      </c>
      <c r="F45" s="1">
        <f t="shared" si="16"/>
        <v>23581</v>
      </c>
      <c r="G45" s="1"/>
      <c r="H45" s="1"/>
      <c r="I45" s="1"/>
      <c r="J45" s="1"/>
      <c r="K45" s="1"/>
      <c r="L45" s="8">
        <f t="shared" si="1"/>
        <v>1998.3780000000002</v>
      </c>
      <c r="M45" s="8">
        <f t="shared" si="2"/>
        <v>117.905</v>
      </c>
      <c r="N45" s="13">
        <f t="shared" si="10"/>
        <v>2358</v>
      </c>
      <c r="O45" s="13">
        <f t="shared" si="11"/>
        <v>4474.2830000000004</v>
      </c>
      <c r="P45" s="14">
        <f t="shared" si="12"/>
        <v>28055.282999999999</v>
      </c>
      <c r="Q45" s="15">
        <f t="shared" si="13"/>
        <v>5306</v>
      </c>
      <c r="R45" s="15">
        <f t="shared" si="14"/>
        <v>7422.2830000000004</v>
      </c>
      <c r="S45" s="16">
        <f t="shared" si="15"/>
        <v>31003.282999999999</v>
      </c>
      <c r="T45" s="9"/>
      <c r="U45" s="9"/>
      <c r="V45" s="17"/>
    </row>
    <row r="46" spans="1:22" x14ac:dyDescent="0.25">
      <c r="A46" s="1">
        <v>23114</v>
      </c>
      <c r="B46" s="32">
        <v>10</v>
      </c>
      <c r="C46" s="1"/>
      <c r="D46" s="1"/>
      <c r="E46" s="1">
        <f>A46</f>
        <v>23114</v>
      </c>
      <c r="F46" s="1"/>
      <c r="G46" s="1"/>
      <c r="H46" s="1"/>
      <c r="I46" s="1"/>
      <c r="J46" s="1"/>
      <c r="K46" s="1"/>
      <c r="L46" s="8">
        <f t="shared" si="1"/>
        <v>1933.9320000000002</v>
      </c>
      <c r="M46" s="8">
        <f t="shared" si="2"/>
        <v>115.57000000000001</v>
      </c>
      <c r="N46" s="13">
        <f t="shared" si="10"/>
        <v>2311</v>
      </c>
      <c r="O46" s="13">
        <f t="shared" si="11"/>
        <v>4360.5020000000004</v>
      </c>
      <c r="P46" s="14">
        <f t="shared" si="12"/>
        <v>27474.502</v>
      </c>
      <c r="Q46" s="15">
        <f t="shared" si="13"/>
        <v>5201</v>
      </c>
      <c r="R46" s="15">
        <f t="shared" si="14"/>
        <v>7250.5020000000004</v>
      </c>
      <c r="S46" s="16">
        <f t="shared" si="15"/>
        <v>30364.502</v>
      </c>
      <c r="T46" s="9"/>
      <c r="U46" s="9"/>
      <c r="V46" s="17"/>
    </row>
    <row r="47" spans="1:22" x14ac:dyDescent="0.25">
      <c r="A47" s="1">
        <v>22995</v>
      </c>
      <c r="B47" s="32">
        <v>9</v>
      </c>
      <c r="C47" s="1"/>
      <c r="D47" s="1">
        <f>A47</f>
        <v>22995</v>
      </c>
      <c r="E47" s="1">
        <f>A47</f>
        <v>22995</v>
      </c>
      <c r="F47" s="1"/>
      <c r="G47" s="1"/>
      <c r="H47" s="1"/>
      <c r="I47" s="1"/>
      <c r="J47" s="1"/>
      <c r="K47" s="1"/>
      <c r="L47" s="8">
        <f t="shared" si="1"/>
        <v>1917.5100000000002</v>
      </c>
      <c r="M47" s="8">
        <f t="shared" si="2"/>
        <v>114.97500000000001</v>
      </c>
      <c r="N47" s="13">
        <f t="shared" si="10"/>
        <v>2300</v>
      </c>
      <c r="O47" s="13">
        <f t="shared" si="11"/>
        <v>4332.4850000000006</v>
      </c>
      <c r="P47" s="14">
        <f t="shared" si="12"/>
        <v>27327.485000000001</v>
      </c>
      <c r="Q47" s="15">
        <f t="shared" si="13"/>
        <v>5174</v>
      </c>
      <c r="R47" s="15">
        <f t="shared" si="14"/>
        <v>7206.4850000000006</v>
      </c>
      <c r="S47" s="16">
        <f t="shared" si="15"/>
        <v>30201.485000000001</v>
      </c>
      <c r="T47" s="9"/>
      <c r="U47" s="9"/>
      <c r="V47" s="17"/>
    </row>
    <row r="48" spans="1:22" x14ac:dyDescent="0.25">
      <c r="A48" s="33" t="s">
        <v>21</v>
      </c>
      <c r="B48" s="20">
        <v>8</v>
      </c>
      <c r="C48" s="19"/>
      <c r="D48" s="19" t="s">
        <v>21</v>
      </c>
      <c r="E48" s="19" t="s">
        <v>21</v>
      </c>
      <c r="F48" s="19"/>
      <c r="G48" s="19"/>
      <c r="H48" s="19"/>
      <c r="I48" s="19"/>
      <c r="J48" s="19"/>
      <c r="K48" s="19"/>
      <c r="L48" s="23"/>
      <c r="M48" s="23"/>
      <c r="N48" s="24"/>
      <c r="O48" s="24"/>
      <c r="P48" s="25"/>
      <c r="Q48" s="24"/>
      <c r="R48" s="24"/>
      <c r="S48" s="25"/>
      <c r="T48" s="24"/>
      <c r="U48" s="24"/>
      <c r="V48" s="26"/>
    </row>
    <row r="49" spans="1:22" x14ac:dyDescent="0.25">
      <c r="A49" s="19" t="s">
        <v>21</v>
      </c>
      <c r="B49" s="20">
        <v>7</v>
      </c>
      <c r="C49" s="19"/>
      <c r="D49" s="19" t="s">
        <v>21</v>
      </c>
      <c r="E49" s="19" t="s">
        <v>21</v>
      </c>
      <c r="F49" s="19"/>
      <c r="G49" s="19"/>
      <c r="H49" s="19"/>
      <c r="I49" s="19"/>
      <c r="J49" s="19"/>
      <c r="K49" s="19"/>
      <c r="L49" s="23"/>
      <c r="M49" s="23"/>
      <c r="N49" s="24"/>
      <c r="O49" s="24"/>
      <c r="P49" s="25"/>
      <c r="Q49" s="24"/>
      <c r="R49" s="24"/>
      <c r="S49" s="25"/>
      <c r="T49" s="24"/>
      <c r="U49" s="24"/>
      <c r="V49" s="26"/>
    </row>
    <row r="50" spans="1:22" x14ac:dyDescent="0.25">
      <c r="A50" s="19" t="s">
        <v>21</v>
      </c>
      <c r="B50" s="20">
        <v>6</v>
      </c>
      <c r="C50" s="19"/>
      <c r="D50" s="19" t="s">
        <v>21</v>
      </c>
      <c r="E50" s="19" t="s">
        <v>21</v>
      </c>
      <c r="F50" s="19"/>
      <c r="G50" s="19"/>
      <c r="H50" s="19"/>
      <c r="I50" s="19"/>
      <c r="J50" s="19"/>
      <c r="K50" s="19"/>
      <c r="L50" s="23"/>
      <c r="M50" s="23"/>
      <c r="N50" s="24"/>
      <c r="O50" s="24"/>
      <c r="P50" s="25"/>
      <c r="Q50" s="24"/>
      <c r="R50" s="24"/>
      <c r="S50" s="25"/>
      <c r="T50" s="24"/>
      <c r="U50" s="24"/>
      <c r="V50" s="26"/>
    </row>
    <row r="51" spans="1:22" x14ac:dyDescent="0.25">
      <c r="A51" s="19" t="s">
        <v>21</v>
      </c>
      <c r="B51" s="20">
        <v>5</v>
      </c>
      <c r="C51" s="19"/>
      <c r="D51" s="21" t="s">
        <v>21</v>
      </c>
      <c r="E51" s="19"/>
      <c r="F51" s="19"/>
      <c r="G51" s="19"/>
      <c r="H51" s="19"/>
      <c r="I51" s="19"/>
      <c r="J51" s="19"/>
      <c r="K51" s="19"/>
      <c r="L51" s="23"/>
      <c r="M51" s="23"/>
      <c r="N51" s="24"/>
      <c r="O51" s="24"/>
      <c r="P51" s="25"/>
      <c r="Q51" s="24"/>
      <c r="R51" s="24"/>
      <c r="S51" s="25"/>
      <c r="T51" s="24"/>
      <c r="U51" s="24"/>
      <c r="V51" s="26"/>
    </row>
    <row r="52" spans="1:22" x14ac:dyDescent="0.25">
      <c r="A52" s="19" t="s">
        <v>21</v>
      </c>
      <c r="B52" s="20">
        <v>4</v>
      </c>
      <c r="C52" s="19"/>
      <c r="D52" s="19" t="s">
        <v>21</v>
      </c>
      <c r="E52" s="19"/>
      <c r="F52" s="19"/>
      <c r="G52" s="19"/>
      <c r="H52" s="19"/>
      <c r="I52" s="19"/>
      <c r="J52" s="19"/>
      <c r="K52" s="19"/>
      <c r="L52" s="23"/>
      <c r="M52" s="23"/>
      <c r="N52" s="24"/>
      <c r="O52" s="24"/>
      <c r="P52" s="25"/>
      <c r="Q52" s="24"/>
      <c r="R52" s="24"/>
      <c r="S52" s="25"/>
      <c r="T52" s="24"/>
      <c r="U52" s="24"/>
      <c r="V52" s="26"/>
    </row>
    <row r="53" spans="1:22" x14ac:dyDescent="0.25">
      <c r="A53" s="19" t="s">
        <v>21</v>
      </c>
      <c r="B53" s="22">
        <v>3</v>
      </c>
      <c r="C53" s="21" t="s">
        <v>21</v>
      </c>
      <c r="D53" s="21"/>
      <c r="E53" s="19"/>
      <c r="F53" s="21"/>
      <c r="G53" s="21"/>
      <c r="H53" s="21"/>
      <c r="I53" s="21"/>
      <c r="J53" s="21"/>
      <c r="K53" s="19"/>
      <c r="L53" s="23"/>
      <c r="M53" s="23"/>
      <c r="N53" s="24"/>
      <c r="O53" s="24"/>
      <c r="P53" s="25"/>
      <c r="Q53" s="24"/>
      <c r="R53" s="24"/>
      <c r="S53" s="25"/>
      <c r="T53" s="24"/>
      <c r="U53" s="24"/>
      <c r="V53" s="26"/>
    </row>
    <row r="54" spans="1:22" x14ac:dyDescent="0.25">
      <c r="A54" s="19" t="str">
        <f>C54</f>
        <v>Not in use</v>
      </c>
      <c r="B54" s="20">
        <v>2</v>
      </c>
      <c r="C54" s="19" t="s">
        <v>21</v>
      </c>
      <c r="D54" s="21"/>
      <c r="E54" s="19"/>
      <c r="F54" s="19"/>
      <c r="G54" s="19"/>
      <c r="H54" s="19"/>
      <c r="I54" s="19"/>
      <c r="J54" s="19"/>
      <c r="K54" s="19"/>
      <c r="L54" s="23"/>
      <c r="M54" s="23"/>
      <c r="N54" s="24"/>
      <c r="O54" s="24"/>
      <c r="P54" s="25"/>
      <c r="Q54" s="24"/>
      <c r="R54" s="24"/>
      <c r="S54" s="25"/>
      <c r="T54" s="19"/>
      <c r="U54" s="19"/>
      <c r="V54" s="19"/>
    </row>
    <row r="55" spans="1:22" x14ac:dyDescent="0.25">
      <c r="A55" s="21" t="s">
        <v>21</v>
      </c>
      <c r="B55" s="22">
        <v>1</v>
      </c>
      <c r="C55" s="21" t="s">
        <v>21</v>
      </c>
      <c r="D55" s="21"/>
      <c r="E55" s="21"/>
      <c r="F55" s="21"/>
      <c r="G55" s="21"/>
      <c r="H55" s="21"/>
      <c r="I55" s="21"/>
      <c r="J55" s="21"/>
      <c r="K55" s="21"/>
      <c r="L55" s="23"/>
      <c r="M55" s="23"/>
      <c r="N55" s="27"/>
      <c r="O55" s="27"/>
      <c r="P55" s="28"/>
      <c r="Q55" s="27"/>
      <c r="R55" s="27"/>
      <c r="S55" s="28"/>
      <c r="T55" s="21"/>
      <c r="U55" s="21"/>
      <c r="V55" s="21"/>
    </row>
    <row r="56" spans="1:22" ht="12" x14ac:dyDescent="0.3">
      <c r="A56" s="29" t="s">
        <v>22</v>
      </c>
      <c r="B56" s="30"/>
      <c r="C56" s="30"/>
      <c r="D56" s="30"/>
      <c r="E56" s="3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</sheetData>
  <mergeCells count="11">
    <mergeCell ref="A2:F2"/>
    <mergeCell ref="U2:U3"/>
    <mergeCell ref="V2:V3"/>
    <mergeCell ref="L2:L3"/>
    <mergeCell ref="N2:N3"/>
    <mergeCell ref="O2:O3"/>
    <mergeCell ref="P2:P3"/>
    <mergeCell ref="T2:T3"/>
    <mergeCell ref="Q2:Q3"/>
    <mergeCell ref="R2:R3"/>
    <mergeCell ref="S2:S3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E50B4E84BB304284EBB30D5B27CA76" ma:contentTypeVersion="19" ma:contentTypeDescription="Create a new document." ma:contentTypeScope="" ma:versionID="26dea6b8720dc915cd7a08a6a33b5f03">
  <xsd:schema xmlns:xsd="http://www.w3.org/2001/XMLSchema" xmlns:xs="http://www.w3.org/2001/XMLSchema" xmlns:p="http://schemas.microsoft.com/office/2006/metadata/properties" xmlns:ns2="1be0ecf7-ca09-4d54-bbd0-197e3e2e0bd9" xmlns:ns3="521ac35d-1ef7-4df4-8eb5-759b17f2efbc" targetNamespace="http://schemas.microsoft.com/office/2006/metadata/properties" ma:root="true" ma:fieldsID="d7b5e2ab043e4646bedb30b7a9c9108b" ns2:_="" ns3:_="">
    <xsd:import namespace="1be0ecf7-ca09-4d54-bbd0-197e3e2e0bd9"/>
    <xsd:import namespace="521ac35d-1ef7-4df4-8eb5-759b17f2e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FileDescrip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0ecf7-ca09-4d54-bbd0-197e3e2e0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06b285-ac2c-4225-b56d-e54690cf9c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leDescription" ma:index="24" nillable="true" ma:displayName="File Description" ma:format="Dropdown" ma:internalName="FileDescription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ac35d-1ef7-4df4-8eb5-759b17f2ef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5cf369-abd9-4b48-8cee-3c4ba8b34d89}" ma:internalName="TaxCatchAll" ma:showField="CatchAllData" ma:web="521ac35d-1ef7-4df4-8eb5-759b17f2ef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Description xmlns="1be0ecf7-ca09-4d54-bbd0-197e3e2e0bd9" xsi:nil="true"/>
    <TaxCatchAll xmlns="521ac35d-1ef7-4df4-8eb5-759b17f2efbc" xsi:nil="true"/>
    <lcf76f155ced4ddcb4097134ff3c332f xmlns="1be0ecf7-ca09-4d54-bbd0-197e3e2e0b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F41AED-F2B5-4CB7-828F-10DCCC245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0ecf7-ca09-4d54-bbd0-197e3e2e0bd9"/>
    <ds:schemaRef ds:uri="521ac35d-1ef7-4df4-8eb5-759b17f2ef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ADC84C-A412-4CC0-B766-F40977319F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233807-BF8D-4065-99D0-9DB94E8636D0}">
  <ds:schemaRefs>
    <ds:schemaRef ds:uri="http://schemas.microsoft.com/office/2006/metadata/properties"/>
    <ds:schemaRef ds:uri="http://schemas.microsoft.com/office/infopath/2007/PartnerControls"/>
    <ds:schemaRef ds:uri="1be0ecf7-ca09-4d54-bbd0-197e3e2e0bd9"/>
    <ds:schemaRef ds:uri="521ac35d-1ef7-4df4-8eb5-759b17f2ef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University of Glasgow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MacIsaac</dc:creator>
  <cp:keywords/>
  <dc:description/>
  <cp:lastModifiedBy>Linsay Gilchrist</cp:lastModifiedBy>
  <cp:revision/>
  <cp:lastPrinted>2023-07-10T14:12:16Z</cp:lastPrinted>
  <dcterms:created xsi:type="dcterms:W3CDTF">2014-03-28T15:02:22Z</dcterms:created>
  <dcterms:modified xsi:type="dcterms:W3CDTF">2024-11-01T11:44:48Z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0x010100FBE50B4E84BB304284EBB30D5B27CA76</vt:lpwstr>
  </property>
</Properties>
</file>